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06\"/>
    </mc:Choice>
  </mc:AlternateContent>
  <xr:revisionPtr revIDLastSave="0" documentId="13_ncr:1_{8E1BD2E1-B23A-4D82-B44D-687E7051FFB7}" xr6:coauthVersionLast="47" xr6:coauthVersionMax="47" xr10:uidLastSave="{00000000-0000-0000-0000-000000000000}"/>
  <bookViews>
    <workbookView xWindow="0" yWindow="114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12-01" sheetId="4" r:id="rId4"/>
    <sheet name="ОСР 6-02-01" sheetId="5" r:id="rId5"/>
    <sheet name="ОСР 6-07-01" sheetId="6" r:id="rId6"/>
    <sheet name="ОСР 6-09-01" sheetId="7" r:id="rId7"/>
    <sheet name="ОСР 6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<sst xmlns="http://schemas.openxmlformats.org/spreadsheetml/2006/main" count="335" uniqueCount="162">
  <si>
    <t>СВОДКА ЗАТРАТ</t>
  </si>
  <si>
    <t>P_0406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</si>
  <si>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</si>
  <si>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</si>
  <si>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</si>
  <si>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</si>
  <si>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</si>
  <si>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</si>
  <si>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</si>
  <si>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</si>
  <si>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</si>
  <si>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</si>
  <si>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</si>
  <si>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</si>
  <si>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</si>
  <si>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</si>
  <si>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</si>
  <si>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</si>
  <si>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</si>
  <si>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</si>
  <si>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</si>
  <si>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</si>
  <si>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</si>
  <si>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</si>
  <si>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</si>
  <si>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</si>
  <si>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</si>
  <si>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</si>
  <si>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</si>
  <si>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</si>
  <si>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</si>
  <si>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</si>
  <si>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</si>
  <si>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</si>
  <si>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</si>
  <si>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</si>
  <si>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</si>
  <si>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</si>
  <si>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</si>
  <si>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</si>
  <si>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</si>
  <si>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</si>
  <si>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</si>
  <si>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</si>
  <si>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</si>
  <si>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</si>
  <si>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</si>
  <si>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</si>
  <si>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</si>
  <si>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</si>
  <si>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</si>
  <si>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</si>
  <si>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</si>
  <si>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</si>
  <si>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</si>
  <si>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</si>
  <si>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</si>
  <si>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</si>
  <si>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</si>
  <si>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</si>
  <si>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</si>
  <si>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</si>
  <si>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</si>
  <si>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</si>
  <si>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ОСР-6-09-01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</si>
  <si>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</si>
  <si>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</si>
  <si>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</si>
  <si>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</si>
  <si>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</si>
  <si>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</si>
  <si>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</si>
  <si>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</si>
  <si>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</si>
  <si>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</si>
  <si>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</si>
  <si>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</si>
  <si>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</si>
  <si>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</si>
  <si>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</si>
  <si>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</si>
  <si>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</si>
  <si>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</si>
  <si>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</si>
  <si>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</si>
  <si>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</si>
  <si>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</si>
  <si>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</si>
  <si>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</si>
  <si>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</si>
  <si>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</si>
  <si>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</si>
  <si>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</si>
  <si>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</si>
  <si>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</si>
  <si>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</si>
  <si>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</si>
  <si>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</si>
  <si>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</si>
  <si>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</si>
  <si>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</si>
  <si>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</si>
  <si>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</si>
  <si>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</si>
  <si>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6-02-01</t>
  </si>
  <si>
    <t>Реконструкция КВЛ-6кВ Ф-16 ЦРП-6-КТП-178 г.о. Новокуйбышевск Самарская область</t>
  </si>
  <si>
    <t>ЛС-6-01</t>
  </si>
  <si>
    <t>ВЛ-6 кВ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</si>
  <si>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</si>
  <si>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</si>
  <si>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</si>
  <si>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</si>
  <si>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</si>
  <si>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</si>
  <si>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</si>
  <si>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</si>
  <si>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</si>
  <si>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</si>
  <si>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</si>
  <si>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</si>
  <si>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</si>
  <si>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</si>
  <si>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</si>
  <si>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</si>
  <si>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</si>
  <si>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</si>
  <si>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</si>
  <si>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</si>
  <si>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</si>
  <si>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</si>
  <si>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</si>
  <si>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518-12-01</t>
  </si>
  <si>
    <t>ОСР 6-02-01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</si>
  <si>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</si>
  <si>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</si>
  <si>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</si>
  <si>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</si>
  <si>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</si>
  <si>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</si>
  <si>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</si>
  <si>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</si>
  <si>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</si>
  <si>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</si>
  <si>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</si>
  <si>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</si>
  <si>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</si>
  <si>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</si>
  <si>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</si>
  <si>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</si>
  <si>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СВ-110-3,5</t>
  </si>
  <si>
    <t>шт</t>
  </si>
  <si>
    <t>Стойка ж/б СС136.6-3,1</t>
  </si>
  <si>
    <t>Провод самонесущий изолированный СИП-3 1х95-20</t>
  </si>
  <si>
    <t>ФСБЦ-21.2.01.01-0051</t>
  </si>
  <si>
    <t>Реконструкция ВЛ-10 кВ Ф-БГЛ-1 ПС 110/35/10 кВ «Б. Глушица» (протяженностью 1,1 км)</t>
  </si>
  <si>
    <t>Реконструкция ВЛ-10 кВ Ф-БГЛ-1 ПС 110/35/10 кВ «Б. Глушица» (протяженностью 1,1 км)</t>
  </si>
  <si>
    <t>Реконструкция ВЛ-10 кВ Ф-БГЛ-1 ПС 110/35/10 кВ «Б. Глушица» (протяженностью 1,1 км)</t>
  </si>
  <si>
    <t>Реконструкция ВЛ-10 кВ Ф-БГЛ-1 ПС 110/35/10 кВ «Б. Глушица» (протяженностью 1,1 км)</t>
  </si>
  <si>
    <t>Реконструкция ВЛ-10 кВ Ф-БГЛ-1 ПС 110/35/10 кВ «Б. Глушица» (протяженностью 1,1 км)</t>
  </si>
  <si>
    <t>Реконструкция ВЛ-10 кВ Ф-БГЛ-1 ПС 110/35/10 кВ «Б. Глушица» (протяженностью 1,1 км)</t>
  </si>
  <si>
    <t>Реконструкция ВЛ-10 кВ Ф-БГЛ-1 ПС 110/35/10 кВ «Б. Глушица» (протяженностью 1,1 км)</t>
  </si>
  <si>
    <t>Реконструкция ВЛ-10 кВ Ф-БГЛ-1 ПС 110/35/10 кВ «Б. Глушица» (протяженностью 1,1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</si>
</sst>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4" borderId="1" xfId="1" applyFont="1" applyFill="1" applyBorder="1" applyAlignment="1">
      <alignment vertical="center" wrapText="1"/>
    </xf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4" borderId="1" xfId="1" applyFont="1" applyFill="1" applyBorder="1" applyAlignment="1">
      <alignment horizontal="center" vertical="center" wrapText="1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88671875" customWidth="1"/>
    <col min="9" max="9" width="16.5546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4" t="s">
        <v>0</v>
      </c>
      <c r="B12" s="84"/>
      <c r="C12" s="84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5" t="s">
        <v>1</v>
      </c>
      <c r="B16" s="85"/>
      <c r="C16" s="85"/>
    </row>
    <row r="17" spans="1:9" ht="15.75" customHeight="1">
      <c r="A17" s="86" t="s">
        <v>2</v>
      </c>
      <c r="B17" s="86"/>
      <c r="C17" s="86"/>
    </row>
    <row r="18" spans="1:9" ht="15.75" customHeight="1">
      <c r="A18" s="24"/>
      <c r="B18" s="24"/>
      <c r="C18" s="24"/>
    </row>
    <row r="19" spans="1:9" ht="72" customHeight="1">
      <c r="A19" s="87" t="s">
        <v>154</v>
      </c>
      <c r="B19" s="87"/>
      <c r="C19" s="87"/>
    </row>
    <row r="20" spans="1:9" ht="15.75" customHeight="1">
      <c r="A20" s="86" t="s">
        <v>3</v>
      </c>
      <c r="B20" s="86"/>
      <c r="C20" s="86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8" t="s">
        <v>7</v>
      </c>
      <c r="B25" s="89"/>
      <c r="C25" s="90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1"/>
    </row>
    <row r="29" spans="1:9" ht="15.75" customHeight="1">
      <c r="A29" s="55" t="s">
        <v>17</v>
      </c>
      <c r="B29" s="53" t="s">
        <v>18</v>
      </c>
      <c r="C29" s="61">
        <f>ССР!G65*1.2</f>
        <v>886.43277622083599</v>
      </c>
      <c r="D29" s="57"/>
      <c r="E29" s="57"/>
      <c r="F29" s="57"/>
      <c r="G29" s="59">
        <v>2020</v>
      </c>
      <c r="H29" s="60">
        <v>105.561885224957</v>
      </c>
      <c r="I29" s="81"/>
    </row>
    <row r="30" spans="1:9" ht="15.75" customHeight="1">
      <c r="A30" s="50">
        <v>2</v>
      </c>
      <c r="B30" s="53" t="s">
        <v>19</v>
      </c>
      <c r="C30" s="62">
        <f>C27+C28+C29</f>
        <v>886.43277622083599</v>
      </c>
      <c r="D30" s="63"/>
      <c r="E30" s="64"/>
      <c r="F30" s="65"/>
      <c r="G30" s="59">
        <v>2021</v>
      </c>
      <c r="H30" s="60">
        <v>104.9354</v>
      </c>
      <c r="I30" s="81"/>
    </row>
    <row r="31" spans="1:9" ht="15.75" customHeight="1">
      <c r="A31" s="55" t="s">
        <v>20</v>
      </c>
      <c r="B31" s="53" t="s">
        <v>21</v>
      </c>
      <c r="C31" s="62">
        <f>C30-ROUND(C30/1.2,5)</f>
        <v>147.73879622083601</v>
      </c>
      <c r="D31" s="57"/>
      <c r="E31" s="64"/>
      <c r="F31" s="57"/>
      <c r="G31" s="59">
        <v>2022</v>
      </c>
      <c r="H31" s="60">
        <v>114.63142733059399</v>
      </c>
      <c r="I31" s="82"/>
    </row>
    <row r="32" spans="1:9" ht="15.6">
      <c r="A32" s="50">
        <v>3</v>
      </c>
      <c r="B32" s="53" t="s">
        <v>22</v>
      </c>
      <c r="C32" s="66">
        <f>C30*I36</f>
        <v>1028.2551948263799</v>
      </c>
      <c r="D32" s="57"/>
      <c r="E32" s="67"/>
      <c r="F32" s="68"/>
      <c r="G32" s="69">
        <v>2023</v>
      </c>
      <c r="H32" s="60">
        <v>109.096466260827</v>
      </c>
      <c r="I32" s="82"/>
    </row>
    <row r="33" spans="1:9" ht="15.6">
      <c r="A33" s="88" t="s">
        <v>23</v>
      </c>
      <c r="B33" s="89"/>
      <c r="C33" s="90"/>
      <c r="D33" s="51"/>
      <c r="E33" s="70"/>
      <c r="F33" s="71"/>
      <c r="G33" s="59">
        <v>2024</v>
      </c>
      <c r="H33" s="60">
        <v>109.113503262205</v>
      </c>
      <c r="I33" s="82"/>
    </row>
    <row r="34" spans="1:9" ht="15.6">
      <c r="A34" s="50">
        <v>1</v>
      </c>
      <c r="B34" s="53" t="s">
        <v>8</v>
      </c>
      <c r="C34" s="54"/>
      <c r="D34" s="51"/>
      <c r="E34" s="72"/>
      <c r="F34" s="73"/>
      <c r="G34" s="59">
        <v>2025</v>
      </c>
      <c r="H34" s="60">
        <v>107.81631706396399</v>
      </c>
      <c r="I34" s="83">
        <f>(H34+100)/200</f>
        <v>1.0390815853198201</v>
      </c>
    </row>
    <row r="35" spans="1:9" ht="15.6">
      <c r="A35" s="55" t="s">
        <v>10</v>
      </c>
      <c r="B35" s="53" t="s">
        <v>11</v>
      </c>
      <c r="C35" s="74">
        <f>ССР!D74+ССР!E74</f>
        <v>7188.74639741585</v>
      </c>
      <c r="D35" s="57"/>
      <c r="E35" s="72"/>
      <c r="F35" s="57"/>
      <c r="G35" s="59">
        <v>2026</v>
      </c>
      <c r="H35" s="60">
        <v>105.262896868962</v>
      </c>
      <c r="I35" s="83">
        <f>(H35+100)/200*H34/100</f>
        <v>1.1065344785145901</v>
      </c>
    </row>
    <row r="36" spans="1:9" ht="15.6">
      <c r="A36" s="55" t="s">
        <v>15</v>
      </c>
      <c r="B36" s="53" t="s">
        <v>16</v>
      </c>
      <c r="C36" s="74">
        <f>ССР!F74</f>
        <v>0</v>
      </c>
      <c r="D36" s="57"/>
      <c r="E36" s="72"/>
      <c r="F36" s="57"/>
      <c r="G36" s="59">
        <v>2027</v>
      </c>
      <c r="H36" s="60">
        <v>104.420897989339</v>
      </c>
      <c r="I36" s="83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4">
        <f>(ССР!G70-ССР!G65)*1.2</f>
        <v>351.394195735182</v>
      </c>
      <c r="D37" s="57"/>
      <c r="E37" s="72"/>
      <c r="F37" s="57"/>
      <c r="G37" s="59">
        <v>2028</v>
      </c>
      <c r="H37" s="60">
        <v>104.420897989339</v>
      </c>
      <c r="I37" s="83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5">
        <f>C35+C36+C37</f>
        <v>7540.1405931510299</v>
      </c>
      <c r="D38" s="63"/>
      <c r="E38" s="67"/>
      <c r="F38" s="68"/>
      <c r="G38" s="59">
        <v>2029</v>
      </c>
      <c r="H38" s="60">
        <v>104.420897989339</v>
      </c>
      <c r="I38" s="83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2">
        <f>C38-ROUND(C38/1.2,5)</f>
        <v>1256.6901031510299</v>
      </c>
      <c r="D39" s="57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6">
        <f>C38*I37</f>
        <v>9133.1790934259807</v>
      </c>
      <c r="D40" s="57"/>
      <c r="E40" s="67"/>
      <c r="F40" s="68"/>
      <c r="G40" s="51"/>
      <c r="H40" s="51"/>
      <c r="I40" s="51"/>
    </row>
    <row r="41" spans="1:9" ht="15.6">
      <c r="A41" s="50"/>
      <c r="B41" s="53"/>
      <c r="C41" s="75"/>
      <c r="D41" s="57"/>
      <c r="E41" s="77"/>
      <c r="F41" s="57"/>
      <c r="G41" s="51"/>
      <c r="H41" s="51"/>
      <c r="I41" s="51"/>
    </row>
    <row r="42" spans="1:9" ht="15.6">
      <c r="A42" s="50"/>
      <c r="B42" s="53" t="s">
        <v>24</v>
      </c>
      <c r="C42" s="105">
        <f>C40+C32</f>
        <v>10161.4342882524</v>
      </c>
      <c r="D42" s="57"/>
      <c r="E42" s="67"/>
      <c r="F42" s="68"/>
      <c r="G42" s="51"/>
      <c r="H42" s="51"/>
      <c r="I42" s="78"/>
    </row>
    <row r="43" spans="1:9" ht="15.6">
      <c r="A43" s="52"/>
      <c r="B43" s="52"/>
      <c r="C43" s="52"/>
      <c r="D43" s="78"/>
      <c r="E43" s="51"/>
      <c r="F43" s="73"/>
      <c r="G43" s="51"/>
      <c r="H43" s="51"/>
      <c r="I43" s="51"/>
    </row>
    <row r="44" spans="1:9" ht="15.6">
      <c r="A44" s="79" t="s">
        <v>25</v>
      </c>
      <c r="B44" s="52"/>
      <c r="C44" s="52"/>
      <c r="D44" s="51"/>
      <c r="E44" s="80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4" t="s">
        <v>140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141</v>
      </c>
      <c r="B3" s="2" t="s">
        <v>142</v>
      </c>
      <c r="C3" s="2" t="s">
        <v>143</v>
      </c>
      <c r="D3" s="2" t="s">
        <v>144</v>
      </c>
      <c r="E3" s="2" t="s">
        <v>145</v>
      </c>
      <c r="F3" s="2" t="s">
        <v>146</v>
      </c>
      <c r="G3" s="2" t="s">
        <v>147</v>
      </c>
      <c r="H3" s="2" t="s">
        <v>148</v>
      </c>
    </row>
    <row r="4" spans="1:8" ht="39" customHeight="1">
      <c r="A4" s="3" t="s">
        <v>152</v>
      </c>
      <c r="B4" s="4" t="s">
        <v>133</v>
      </c>
      <c r="C4" s="5">
        <v>3.6653812445223002</v>
      </c>
      <c r="D4" s="5">
        <v>222.07854046447</v>
      </c>
      <c r="E4" s="4">
        <v>10</v>
      </c>
      <c r="F4" s="3" t="s">
        <v>152</v>
      </c>
      <c r="G4" s="5">
        <v>814.00251702936998</v>
      </c>
      <c r="H4" s="6" t="s">
        <v>153</v>
      </c>
    </row>
    <row r="5" spans="1:8" ht="39" hidden="1" customHeight="1">
      <c r="A5" s="3" t="s">
        <v>149</v>
      </c>
      <c r="B5" s="4" t="s">
        <v>150</v>
      </c>
      <c r="C5" s="5">
        <v>24.10166520596</v>
      </c>
      <c r="D5" s="5">
        <v>24.126470438877</v>
      </c>
      <c r="E5" s="4">
        <v>6</v>
      </c>
      <c r="F5" s="4"/>
      <c r="G5" s="5">
        <v>581.48811311930001</v>
      </c>
      <c r="H5" s="6"/>
    </row>
    <row r="6" spans="1:8" ht="39" hidden="1" customHeight="1">
      <c r="A6" s="3" t="s">
        <v>151</v>
      </c>
      <c r="B6" s="4" t="s">
        <v>150</v>
      </c>
      <c r="C6" s="5">
        <v>6.7484662576687002</v>
      </c>
      <c r="D6" s="5">
        <v>90.702982039983993</v>
      </c>
      <c r="E6" s="4">
        <v>6</v>
      </c>
      <c r="F6" s="4"/>
      <c r="G6" s="5">
        <v>612.10601376676004</v>
      </c>
      <c r="H6" s="6"/>
    </row>
    <row r="7" spans="1:8" hidden="1"/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58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7" t="s">
        <v>155</v>
      </c>
      <c r="B13" s="87"/>
      <c r="C13" s="87"/>
      <c r="D13" s="87"/>
      <c r="E13" s="87"/>
      <c r="F13" s="87"/>
      <c r="G13" s="87"/>
      <c r="H13" s="87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4</v>
      </c>
      <c r="B18" s="94" t="s">
        <v>28</v>
      </c>
      <c r="C18" s="94" t="s">
        <v>29</v>
      </c>
      <c r="D18" s="91" t="s">
        <v>30</v>
      </c>
      <c r="E18" s="92"/>
      <c r="F18" s="92"/>
      <c r="G18" s="92"/>
      <c r="H18" s="93"/>
    </row>
    <row r="19" spans="1:8" ht="94.5" customHeight="1">
      <c r="A19" s="94"/>
      <c r="B19" s="94"/>
      <c r="C19" s="94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124.995</v>
      </c>
      <c r="E25" s="41">
        <v>0</v>
      </c>
      <c r="F25" s="41">
        <v>0</v>
      </c>
      <c r="G25" s="41">
        <v>0</v>
      </c>
      <c r="H25" s="41">
        <v>124.995</v>
      </c>
    </row>
    <row r="26" spans="1:8">
      <c r="A26" s="2">
        <v>2</v>
      </c>
      <c r="B26" s="2" t="s">
        <v>41</v>
      </c>
      <c r="C26" s="42" t="s">
        <v>42</v>
      </c>
      <c r="D26" s="41">
        <v>5303.7360698164002</v>
      </c>
      <c r="E26" s="41">
        <v>101.82782957713999</v>
      </c>
      <c r="F26" s="41">
        <v>0</v>
      </c>
      <c r="G26" s="41">
        <v>0</v>
      </c>
      <c r="H26" s="41">
        <v>5405.5638993934999</v>
      </c>
    </row>
    <row r="27" spans="1:8">
      <c r="A27" s="2"/>
      <c r="B27" s="33"/>
      <c r="C27" s="33" t="s">
        <v>43</v>
      </c>
      <c r="D27" s="41">
        <v>5428.7310698164001</v>
      </c>
      <c r="E27" s="41">
        <v>101.82782957713999</v>
      </c>
      <c r="F27" s="41">
        <v>0</v>
      </c>
      <c r="G27" s="41">
        <v>0</v>
      </c>
      <c r="H27" s="41">
        <v>5530.5588993934998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5428.7310698164001</v>
      </c>
      <c r="E43" s="41">
        <v>101.82782957713999</v>
      </c>
      <c r="F43" s="41">
        <v>0</v>
      </c>
      <c r="G43" s="41">
        <v>0</v>
      </c>
      <c r="H43" s="41">
        <v>5530.5588993934998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2.4998999999999998</v>
      </c>
      <c r="E45" s="41">
        <v>0</v>
      </c>
      <c r="F45" s="41">
        <v>0</v>
      </c>
      <c r="G45" s="41">
        <v>0</v>
      </c>
      <c r="H45" s="41">
        <v>2.4998999999999998</v>
      </c>
    </row>
    <row r="46" spans="1:8" ht="31.2">
      <c r="A46" s="2">
        <v>4</v>
      </c>
      <c r="B46" s="2" t="s">
        <v>56</v>
      </c>
      <c r="C46" s="42" t="s">
        <v>58</v>
      </c>
      <c r="D46" s="41">
        <v>132.59340174541001</v>
      </c>
      <c r="E46" s="41">
        <v>2.5456957394285</v>
      </c>
      <c r="F46" s="41">
        <v>0</v>
      </c>
      <c r="G46" s="41">
        <v>0</v>
      </c>
      <c r="H46" s="41">
        <v>135.13909748483999</v>
      </c>
    </row>
    <row r="47" spans="1:8">
      <c r="A47" s="2"/>
      <c r="B47" s="33"/>
      <c r="C47" s="33" t="s">
        <v>59</v>
      </c>
      <c r="D47" s="41">
        <v>135.09330174541</v>
      </c>
      <c r="E47" s="41">
        <v>2.5456957394285</v>
      </c>
      <c r="F47" s="41">
        <v>0</v>
      </c>
      <c r="G47" s="41">
        <v>0</v>
      </c>
      <c r="H47" s="41">
        <v>137.63899748483999</v>
      </c>
    </row>
    <row r="48" spans="1:8">
      <c r="A48" s="2"/>
      <c r="B48" s="33"/>
      <c r="C48" s="33" t="s">
        <v>60</v>
      </c>
      <c r="D48" s="41">
        <v>5563.8243715618</v>
      </c>
      <c r="E48" s="41">
        <v>104.37352531657</v>
      </c>
      <c r="F48" s="41">
        <v>0</v>
      </c>
      <c r="G48" s="41">
        <v>0</v>
      </c>
      <c r="H48" s="41">
        <v>5668.1978968783997</v>
      </c>
    </row>
    <row r="49" spans="1:8">
      <c r="A49" s="2"/>
      <c r="B49" s="33"/>
      <c r="C49" s="33" t="s">
        <v>61</v>
      </c>
      <c r="D49" s="41"/>
      <c r="E49" s="41"/>
      <c r="F49" s="41"/>
      <c r="G49" s="41"/>
      <c r="H49" s="41"/>
    </row>
    <row r="50" spans="1:8" ht="31.2">
      <c r="A50" s="2">
        <v>5</v>
      </c>
      <c r="B50" s="2" t="s">
        <v>62</v>
      </c>
      <c r="C50" s="48" t="s">
        <v>63</v>
      </c>
      <c r="D50" s="41">
        <v>3.3276168899999998</v>
      </c>
      <c r="E50" s="41">
        <v>0</v>
      </c>
      <c r="F50" s="41">
        <v>0</v>
      </c>
      <c r="G50" s="41">
        <v>0</v>
      </c>
      <c r="H50" s="41">
        <v>3.3276168899999998</v>
      </c>
    </row>
    <row r="51" spans="1:8">
      <c r="A51" s="2">
        <v>6</v>
      </c>
      <c r="B51" s="2" t="s">
        <v>64</v>
      </c>
      <c r="C51" s="48" t="s">
        <v>65</v>
      </c>
      <c r="D51" s="41">
        <v>0</v>
      </c>
      <c r="E51" s="41">
        <v>0</v>
      </c>
      <c r="F51" s="41">
        <v>0</v>
      </c>
      <c r="G51" s="41">
        <v>93.159057706585003</v>
      </c>
      <c r="H51" s="41">
        <v>93.159057706585003</v>
      </c>
    </row>
    <row r="52" spans="1:8" ht="31.2">
      <c r="A52" s="2">
        <v>7</v>
      </c>
      <c r="B52" s="2" t="s">
        <v>62</v>
      </c>
      <c r="C52" s="48" t="s">
        <v>66</v>
      </c>
      <c r="D52" s="41">
        <v>141.88819920776001</v>
      </c>
      <c r="E52" s="41">
        <v>2.7241490107624999</v>
      </c>
      <c r="F52" s="41">
        <v>0</v>
      </c>
      <c r="G52" s="41">
        <v>0</v>
      </c>
      <c r="H52" s="41">
        <v>144.61234821852</v>
      </c>
    </row>
    <row r="53" spans="1:8">
      <c r="A53" s="2">
        <v>8</v>
      </c>
      <c r="B53" s="2" t="s">
        <v>67</v>
      </c>
      <c r="C53" s="48" t="s">
        <v>68</v>
      </c>
      <c r="D53" s="41">
        <v>0</v>
      </c>
      <c r="E53" s="41">
        <v>0</v>
      </c>
      <c r="F53" s="41">
        <v>0</v>
      </c>
      <c r="G53" s="41">
        <v>120.23325503226</v>
      </c>
      <c r="H53" s="41">
        <v>120.23325503226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25.199918228354999</v>
      </c>
      <c r="H54" s="41">
        <v>25.199918228354999</v>
      </c>
    </row>
    <row r="55" spans="1:8">
      <c r="A55" s="2">
        <v>10</v>
      </c>
      <c r="B55" s="2"/>
      <c r="C55" s="48" t="s">
        <v>70</v>
      </c>
      <c r="D55" s="41">
        <v>0</v>
      </c>
      <c r="E55" s="41">
        <v>0</v>
      </c>
      <c r="F55" s="41">
        <v>0</v>
      </c>
      <c r="G55" s="41">
        <v>24.191921499220999</v>
      </c>
      <c r="H55" s="41">
        <v>24.191921499220999</v>
      </c>
    </row>
    <row r="56" spans="1:8">
      <c r="A56" s="2"/>
      <c r="B56" s="33"/>
      <c r="C56" s="33" t="s">
        <v>71</v>
      </c>
      <c r="D56" s="41">
        <v>145.21581609776001</v>
      </c>
      <c r="E56" s="41">
        <v>2.7241490107624999</v>
      </c>
      <c r="F56" s="41">
        <v>0</v>
      </c>
      <c r="G56" s="41">
        <v>262.78415246641998</v>
      </c>
      <c r="H56" s="41">
        <v>410.72411757495001</v>
      </c>
    </row>
    <row r="57" spans="1:8">
      <c r="A57" s="2"/>
      <c r="B57" s="33"/>
      <c r="C57" s="33" t="s">
        <v>72</v>
      </c>
      <c r="D57" s="41">
        <v>5709.0401876595997</v>
      </c>
      <c r="E57" s="41">
        <v>107.09767432733</v>
      </c>
      <c r="F57" s="41">
        <v>0</v>
      </c>
      <c r="G57" s="41">
        <v>262.78415246641998</v>
      </c>
      <c r="H57" s="41">
        <v>6078.9220144533001</v>
      </c>
    </row>
    <row r="58" spans="1:8" ht="31.5" customHeight="1">
      <c r="A58" s="2"/>
      <c r="B58" s="33"/>
      <c r="C58" s="33" t="s">
        <v>73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74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75</v>
      </c>
      <c r="D61" s="41">
        <v>5709.0401876595997</v>
      </c>
      <c r="E61" s="41">
        <v>107.09767432733</v>
      </c>
      <c r="F61" s="41">
        <v>0</v>
      </c>
      <c r="G61" s="41">
        <v>262.78415246641998</v>
      </c>
      <c r="H61" s="41">
        <v>6078.9220144533001</v>
      </c>
    </row>
    <row r="62" spans="1:8" ht="157.5" customHeight="1">
      <c r="A62" s="2"/>
      <c r="B62" s="33"/>
      <c r="C62" s="33" t="s">
        <v>76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77</v>
      </c>
      <c r="C63" s="48" t="s">
        <v>78</v>
      </c>
      <c r="D63" s="41">
        <v>0</v>
      </c>
      <c r="E63" s="41">
        <v>0</v>
      </c>
      <c r="F63" s="41">
        <v>0</v>
      </c>
      <c r="G63" s="41">
        <v>41.515562470161001</v>
      </c>
      <c r="H63" s="41">
        <v>41.515562470161001</v>
      </c>
    </row>
    <row r="64" spans="1:8">
      <c r="A64" s="2">
        <v>12</v>
      </c>
      <c r="B64" s="2" t="s">
        <v>79</v>
      </c>
      <c r="C64" s="48" t="s">
        <v>78</v>
      </c>
      <c r="D64" s="41">
        <v>0</v>
      </c>
      <c r="E64" s="41">
        <v>0</v>
      </c>
      <c r="F64" s="41">
        <v>0</v>
      </c>
      <c r="G64" s="41">
        <v>697.17841771386998</v>
      </c>
      <c r="H64" s="41">
        <v>697.17841771386998</v>
      </c>
    </row>
    <row r="65" spans="1:8">
      <c r="A65" s="2"/>
      <c r="B65" s="33"/>
      <c r="C65" s="33" t="s">
        <v>80</v>
      </c>
      <c r="D65" s="41">
        <v>0</v>
      </c>
      <c r="E65" s="41">
        <v>0</v>
      </c>
      <c r="F65" s="41">
        <v>0</v>
      </c>
      <c r="G65" s="41">
        <v>738.69398018403001</v>
      </c>
      <c r="H65" s="41">
        <v>738.69398018403001</v>
      </c>
    </row>
    <row r="66" spans="1:8">
      <c r="A66" s="2"/>
      <c r="B66" s="33"/>
      <c r="C66" s="33" t="s">
        <v>81</v>
      </c>
      <c r="D66" s="41">
        <v>5709.0401876595997</v>
      </c>
      <c r="E66" s="41">
        <v>107.09767432733</v>
      </c>
      <c r="F66" s="41">
        <v>0</v>
      </c>
      <c r="G66" s="41">
        <v>1001.4781326505</v>
      </c>
      <c r="H66" s="41">
        <v>6817.6159946374</v>
      </c>
    </row>
    <row r="67" spans="1:8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83</v>
      </c>
      <c r="C68" s="48" t="s">
        <v>84</v>
      </c>
      <c r="D68" s="41">
        <f>D66*3%</f>
        <v>171.271205629788</v>
      </c>
      <c r="E68" s="41">
        <f>E66*3%</f>
        <v>3.2129302298199001</v>
      </c>
      <c r="F68" s="41">
        <f>F66*3%</f>
        <v>0</v>
      </c>
      <c r="G68" s="41">
        <f>G66*3%</f>
        <v>30.044343979514998</v>
      </c>
      <c r="H68" s="41">
        <f>SUM(D68:G68)</f>
        <v>204.52847983912301</v>
      </c>
    </row>
    <row r="69" spans="1:8">
      <c r="A69" s="2"/>
      <c r="B69" s="33"/>
      <c r="C69" s="33" t="s">
        <v>85</v>
      </c>
      <c r="D69" s="41">
        <f>D68</f>
        <v>171.271205629788</v>
      </c>
      <c r="E69" s="41">
        <f>E68</f>
        <v>3.2129302298199001</v>
      </c>
      <c r="F69" s="41">
        <f>F68</f>
        <v>0</v>
      </c>
      <c r="G69" s="41">
        <f>G68</f>
        <v>30.044343979514998</v>
      </c>
      <c r="H69" s="41">
        <f>SUM(D69:G69)</f>
        <v>204.52847983912301</v>
      </c>
    </row>
    <row r="70" spans="1:8">
      <c r="A70" s="2"/>
      <c r="B70" s="33"/>
      <c r="C70" s="33" t="s">
        <v>86</v>
      </c>
      <c r="D70" s="41">
        <f>D69+D66</f>
        <v>5880.3113932893903</v>
      </c>
      <c r="E70" s="41">
        <f>E69+E66</f>
        <v>110.31060455715</v>
      </c>
      <c r="F70" s="41">
        <f>F69+F66</f>
        <v>0</v>
      </c>
      <c r="G70" s="41">
        <f>G69+G66</f>
        <v>1031.52247663002</v>
      </c>
      <c r="H70" s="41">
        <f>SUM(D70:G70)</f>
        <v>7022.1444744765504</v>
      </c>
    </row>
    <row r="71" spans="1:8">
      <c r="A71" s="2"/>
      <c r="B71" s="33"/>
      <c r="C71" s="33" t="s">
        <v>87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88</v>
      </c>
      <c r="C72" s="48" t="s">
        <v>89</v>
      </c>
      <c r="D72" s="41">
        <f>D70*20%</f>
        <v>1176.0622786578799</v>
      </c>
      <c r="E72" s="41">
        <f>E70*20%</f>
        <v>22.06212091143</v>
      </c>
      <c r="F72" s="41">
        <f>F70*20%</f>
        <v>0</v>
      </c>
      <c r="G72" s="41">
        <f>G70*20%</f>
        <v>206.30449532600301</v>
      </c>
      <c r="H72" s="41">
        <f>SUM(D72:G72)</f>
        <v>1404.4288948953099</v>
      </c>
    </row>
    <row r="73" spans="1:8">
      <c r="A73" s="2"/>
      <c r="B73" s="33"/>
      <c r="C73" s="33" t="s">
        <v>90</v>
      </c>
      <c r="D73" s="41">
        <f>D72</f>
        <v>1176.0622786578799</v>
      </c>
      <c r="E73" s="41">
        <f>E72</f>
        <v>22.06212091143</v>
      </c>
      <c r="F73" s="41">
        <f>F72</f>
        <v>0</v>
      </c>
      <c r="G73" s="41">
        <f>G72</f>
        <v>206.30449532600301</v>
      </c>
      <c r="H73" s="41">
        <f>SUM(D73:G73)</f>
        <v>1404.4288948953099</v>
      </c>
    </row>
    <row r="74" spans="1:8">
      <c r="A74" s="2"/>
      <c r="B74" s="33"/>
      <c r="C74" s="33" t="s">
        <v>91</v>
      </c>
      <c r="D74" s="41">
        <f>D73+D70</f>
        <v>7056.3736719472699</v>
      </c>
      <c r="E74" s="41">
        <f>E73+E70</f>
        <v>132.37272546858</v>
      </c>
      <c r="F74" s="41">
        <f>F73+F70</f>
        <v>0</v>
      </c>
      <c r="G74" s="41">
        <f>G73+G70</f>
        <v>1237.8269719560201</v>
      </c>
      <c r="H74" s="41">
        <f>SUM(D74:G74)</f>
        <v>8426.5733693718594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7" t="s">
        <v>156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97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99</v>
      </c>
      <c r="D13" s="32">
        <v>124.995</v>
      </c>
      <c r="E13" s="32">
        <v>0</v>
      </c>
      <c r="F13" s="32">
        <v>0</v>
      </c>
      <c r="G13" s="32">
        <v>0</v>
      </c>
      <c r="H13" s="32">
        <v>124.995</v>
      </c>
      <c r="J13" s="20"/>
    </row>
    <row r="14" spans="1:14">
      <c r="A14" s="2"/>
      <c r="B14" s="33"/>
      <c r="C14" s="33" t="s">
        <v>100</v>
      </c>
      <c r="D14" s="32">
        <v>124.995</v>
      </c>
      <c r="E14" s="32">
        <v>0</v>
      </c>
      <c r="F14" s="32">
        <v>0</v>
      </c>
      <c r="G14" s="32">
        <v>0</v>
      </c>
      <c r="H14" s="32">
        <v>124.995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7" t="s">
        <v>157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97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102</v>
      </c>
      <c r="D13" s="32">
        <v>0</v>
      </c>
      <c r="E13" s="32">
        <v>0</v>
      </c>
      <c r="F13" s="32">
        <v>0</v>
      </c>
      <c r="G13" s="32">
        <v>41.525652173913002</v>
      </c>
      <c r="H13" s="32">
        <v>41.525652173913002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41.525652173913002</v>
      </c>
      <c r="H14" s="32">
        <v>41.525652173913002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7" t="s">
        <v>158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105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97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5303.7360698164002</v>
      </c>
      <c r="E13" s="32">
        <v>101.82782957713999</v>
      </c>
      <c r="F13" s="32">
        <v>0</v>
      </c>
      <c r="G13" s="32">
        <v>0</v>
      </c>
      <c r="H13" s="32">
        <v>5405.5638993934999</v>
      </c>
      <c r="J13" s="20"/>
    </row>
    <row r="14" spans="1:14">
      <c r="A14" s="2"/>
      <c r="B14" s="33"/>
      <c r="C14" s="33" t="s">
        <v>100</v>
      </c>
      <c r="D14" s="32">
        <v>5303.7360698164002</v>
      </c>
      <c r="E14" s="32">
        <v>101.82782957713999</v>
      </c>
      <c r="F14" s="32">
        <v>0</v>
      </c>
      <c r="G14" s="32">
        <v>0</v>
      </c>
      <c r="H14" s="32">
        <v>5405.5638993934999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7" t="s">
        <v>159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97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7" t="s">
        <v>160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65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97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</v>
      </c>
      <c r="E13" s="32">
        <v>0</v>
      </c>
      <c r="F13" s="32">
        <v>0</v>
      </c>
      <c r="G13" s="32">
        <v>93.159057706585003</v>
      </c>
      <c r="H13" s="32">
        <v>93.159057706585003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93.159057706585003</v>
      </c>
      <c r="H14" s="32">
        <v>93.159057706585003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7" t="s">
        <v>161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78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28</v>
      </c>
      <c r="C10" s="94" t="s">
        <v>97</v>
      </c>
      <c r="D10" s="91" t="s">
        <v>30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78</v>
      </c>
      <c r="D13" s="32">
        <v>0</v>
      </c>
      <c r="E13" s="32">
        <v>0</v>
      </c>
      <c r="F13" s="32">
        <v>0</v>
      </c>
      <c r="G13" s="32">
        <v>697.17841771386998</v>
      </c>
      <c r="H13" s="32">
        <v>697.17841771386998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697.17841771386998</v>
      </c>
      <c r="H14" s="32">
        <v>697.17841771386998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6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115</v>
      </c>
      <c r="B1" s="10" t="s">
        <v>116</v>
      </c>
      <c r="C1" s="10" t="s">
        <v>117</v>
      </c>
      <c r="D1" s="10" t="s">
        <v>118</v>
      </c>
      <c r="E1" s="10" t="s">
        <v>119</v>
      </c>
      <c r="F1" s="10" t="s">
        <v>120</v>
      </c>
      <c r="G1" s="10" t="s">
        <v>121</v>
      </c>
      <c r="H1" s="10" t="s">
        <v>122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5" t="s">
        <v>96</v>
      </c>
      <c r="B3" s="96"/>
      <c r="C3" s="11"/>
      <c r="D3" s="12">
        <v>124.995</v>
      </c>
      <c r="E3" s="13"/>
      <c r="F3" s="13"/>
      <c r="G3" s="13"/>
      <c r="H3" s="14"/>
    </row>
    <row r="4" spans="1:8">
      <c r="A4" s="101" t="s">
        <v>123</v>
      </c>
      <c r="B4" s="15" t="s">
        <v>124</v>
      </c>
      <c r="C4" s="11"/>
      <c r="D4" s="12">
        <v>124.995</v>
      </c>
      <c r="E4" s="13"/>
      <c r="F4" s="13"/>
      <c r="G4" s="13"/>
      <c r="H4" s="14"/>
    </row>
    <row r="5" spans="1:8">
      <c r="A5" s="101"/>
      <c r="B5" s="15" t="s">
        <v>125</v>
      </c>
      <c r="C5" s="10"/>
      <c r="D5" s="12">
        <v>0</v>
      </c>
      <c r="E5" s="13"/>
      <c r="F5" s="13"/>
      <c r="G5" s="13"/>
      <c r="H5" s="16"/>
    </row>
    <row r="6" spans="1:8">
      <c r="A6" s="102"/>
      <c r="B6" s="15" t="s">
        <v>126</v>
      </c>
      <c r="C6" s="10"/>
      <c r="D6" s="12">
        <v>0</v>
      </c>
      <c r="E6" s="13"/>
      <c r="F6" s="13"/>
      <c r="G6" s="13"/>
      <c r="H6" s="16"/>
    </row>
    <row r="7" spans="1:8">
      <c r="A7" s="102"/>
      <c r="B7" s="15" t="s">
        <v>127</v>
      </c>
      <c r="C7" s="10"/>
      <c r="D7" s="12">
        <v>0</v>
      </c>
      <c r="E7" s="13"/>
      <c r="F7" s="13"/>
      <c r="G7" s="13"/>
      <c r="H7" s="16"/>
    </row>
    <row r="8" spans="1:8">
      <c r="A8" s="97" t="s">
        <v>99</v>
      </c>
      <c r="B8" s="98"/>
      <c r="C8" s="101" t="s">
        <v>128</v>
      </c>
      <c r="D8" s="17">
        <v>124.995</v>
      </c>
      <c r="E8" s="13">
        <v>3.2049999999999999E-3</v>
      </c>
      <c r="F8" s="13" t="s">
        <v>129</v>
      </c>
      <c r="G8" s="17">
        <v>39000</v>
      </c>
      <c r="H8" s="16"/>
    </row>
    <row r="9" spans="1:8">
      <c r="A9" s="103">
        <v>1</v>
      </c>
      <c r="B9" s="15" t="s">
        <v>124</v>
      </c>
      <c r="C9" s="101"/>
      <c r="D9" s="17">
        <v>124.995</v>
      </c>
      <c r="E9" s="13"/>
      <c r="F9" s="13"/>
      <c r="G9" s="13"/>
      <c r="H9" s="102" t="s">
        <v>130</v>
      </c>
    </row>
    <row r="10" spans="1:8">
      <c r="A10" s="101"/>
      <c r="B10" s="15" t="s">
        <v>125</v>
      </c>
      <c r="C10" s="101"/>
      <c r="D10" s="17">
        <v>0</v>
      </c>
      <c r="E10" s="13"/>
      <c r="F10" s="13"/>
      <c r="G10" s="13"/>
      <c r="H10" s="102"/>
    </row>
    <row r="11" spans="1:8">
      <c r="A11" s="101"/>
      <c r="B11" s="15" t="s">
        <v>126</v>
      </c>
      <c r="C11" s="101"/>
      <c r="D11" s="17">
        <v>0</v>
      </c>
      <c r="E11" s="13"/>
      <c r="F11" s="13"/>
      <c r="G11" s="13"/>
      <c r="H11" s="102"/>
    </row>
    <row r="12" spans="1:8">
      <c r="A12" s="101"/>
      <c r="B12" s="15" t="s">
        <v>127</v>
      </c>
      <c r="C12" s="101"/>
      <c r="D12" s="17">
        <v>0</v>
      </c>
      <c r="E12" s="13"/>
      <c r="F12" s="13"/>
      <c r="G12" s="13"/>
      <c r="H12" s="102"/>
    </row>
    <row r="13" spans="1:8" ht="24.6">
      <c r="A13" s="99" t="s">
        <v>102</v>
      </c>
      <c r="B13" s="96"/>
      <c r="C13" s="10"/>
      <c r="D13" s="12">
        <v>41.525652173913002</v>
      </c>
      <c r="E13" s="13"/>
      <c r="F13" s="13"/>
      <c r="G13" s="13"/>
      <c r="H13" s="16"/>
    </row>
    <row r="14" spans="1:8">
      <c r="A14" s="101" t="s">
        <v>131</v>
      </c>
      <c r="B14" s="15" t="s">
        <v>124</v>
      </c>
      <c r="C14" s="10"/>
      <c r="D14" s="12">
        <v>0</v>
      </c>
      <c r="E14" s="13"/>
      <c r="F14" s="13"/>
      <c r="G14" s="13"/>
      <c r="H14" s="16"/>
    </row>
    <row r="15" spans="1:8">
      <c r="A15" s="101"/>
      <c r="B15" s="15" t="s">
        <v>125</v>
      </c>
      <c r="C15" s="10"/>
      <c r="D15" s="12">
        <v>0</v>
      </c>
      <c r="E15" s="13"/>
      <c r="F15" s="13"/>
      <c r="G15" s="13"/>
      <c r="H15" s="16"/>
    </row>
    <row r="16" spans="1:8">
      <c r="A16" s="101"/>
      <c r="B16" s="15" t="s">
        <v>126</v>
      </c>
      <c r="C16" s="10"/>
      <c r="D16" s="12">
        <v>0</v>
      </c>
      <c r="E16" s="13"/>
      <c r="F16" s="13"/>
      <c r="G16" s="13"/>
      <c r="H16" s="16"/>
    </row>
    <row r="17" spans="1:8">
      <c r="A17" s="101"/>
      <c r="B17" s="15" t="s">
        <v>127</v>
      </c>
      <c r="C17" s="10"/>
      <c r="D17" s="12">
        <v>41.525652173913002</v>
      </c>
      <c r="E17" s="13"/>
      <c r="F17" s="13"/>
      <c r="G17" s="13"/>
      <c r="H17" s="16"/>
    </row>
    <row r="18" spans="1:8">
      <c r="A18" s="97" t="s">
        <v>102</v>
      </c>
      <c r="B18" s="98"/>
      <c r="C18" s="101" t="s">
        <v>128</v>
      </c>
      <c r="D18" s="17">
        <v>41.525652173913002</v>
      </c>
      <c r="E18" s="13">
        <v>3.2049999999999999E-3</v>
      </c>
      <c r="F18" s="13" t="s">
        <v>129</v>
      </c>
      <c r="G18" s="17">
        <v>12956.521739129999</v>
      </c>
      <c r="H18" s="16"/>
    </row>
    <row r="19" spans="1:8">
      <c r="A19" s="103">
        <v>1</v>
      </c>
      <c r="B19" s="15" t="s">
        <v>124</v>
      </c>
      <c r="C19" s="101"/>
      <c r="D19" s="17">
        <v>0</v>
      </c>
      <c r="E19" s="13"/>
      <c r="F19" s="13"/>
      <c r="G19" s="13"/>
      <c r="H19" s="102" t="s">
        <v>130</v>
      </c>
    </row>
    <row r="20" spans="1:8">
      <c r="A20" s="101"/>
      <c r="B20" s="15" t="s">
        <v>125</v>
      </c>
      <c r="C20" s="101"/>
      <c r="D20" s="17">
        <v>0</v>
      </c>
      <c r="E20" s="13"/>
      <c r="F20" s="13"/>
      <c r="G20" s="13"/>
      <c r="H20" s="102"/>
    </row>
    <row r="21" spans="1:8">
      <c r="A21" s="101"/>
      <c r="B21" s="15" t="s">
        <v>126</v>
      </c>
      <c r="C21" s="101"/>
      <c r="D21" s="17">
        <v>0</v>
      </c>
      <c r="E21" s="13"/>
      <c r="F21" s="13"/>
      <c r="G21" s="13"/>
      <c r="H21" s="102"/>
    </row>
    <row r="22" spans="1:8">
      <c r="A22" s="101"/>
      <c r="B22" s="15" t="s">
        <v>127</v>
      </c>
      <c r="C22" s="101"/>
      <c r="D22" s="17">
        <v>41.525652173913002</v>
      </c>
      <c r="E22" s="13"/>
      <c r="F22" s="13"/>
      <c r="G22" s="13"/>
      <c r="H22" s="102"/>
    </row>
    <row r="23" spans="1:8" ht="24.6">
      <c r="A23" s="99" t="s">
        <v>105</v>
      </c>
      <c r="B23" s="96"/>
      <c r="C23" s="10"/>
      <c r="D23" s="12">
        <v>5405.5638993934999</v>
      </c>
      <c r="E23" s="13"/>
      <c r="F23" s="13"/>
      <c r="G23" s="13"/>
      <c r="H23" s="16"/>
    </row>
    <row r="24" spans="1:8">
      <c r="A24" s="101" t="s">
        <v>132</v>
      </c>
      <c r="B24" s="15" t="s">
        <v>124</v>
      </c>
      <c r="C24" s="10"/>
      <c r="D24" s="12">
        <v>5303.7360698164002</v>
      </c>
      <c r="E24" s="13"/>
      <c r="F24" s="13"/>
      <c r="G24" s="13"/>
      <c r="H24" s="16"/>
    </row>
    <row r="25" spans="1:8">
      <c r="A25" s="101"/>
      <c r="B25" s="15" t="s">
        <v>125</v>
      </c>
      <c r="C25" s="10"/>
      <c r="D25" s="12">
        <v>101.82782957713999</v>
      </c>
      <c r="E25" s="13"/>
      <c r="F25" s="13"/>
      <c r="G25" s="13"/>
      <c r="H25" s="16"/>
    </row>
    <row r="26" spans="1:8">
      <c r="A26" s="101"/>
      <c r="B26" s="15" t="s">
        <v>126</v>
      </c>
      <c r="C26" s="10"/>
      <c r="D26" s="12">
        <v>0</v>
      </c>
      <c r="E26" s="13"/>
      <c r="F26" s="13"/>
      <c r="G26" s="13"/>
      <c r="H26" s="16"/>
    </row>
    <row r="27" spans="1:8">
      <c r="A27" s="101"/>
      <c r="B27" s="15" t="s">
        <v>127</v>
      </c>
      <c r="C27" s="10"/>
      <c r="D27" s="12">
        <v>0</v>
      </c>
      <c r="E27" s="13"/>
      <c r="F27" s="13"/>
      <c r="G27" s="13"/>
      <c r="H27" s="16"/>
    </row>
    <row r="28" spans="1:8">
      <c r="A28" s="97" t="s">
        <v>107</v>
      </c>
      <c r="B28" s="98"/>
      <c r="C28" s="101" t="s">
        <v>42</v>
      </c>
      <c r="D28" s="17">
        <v>5405.5638993934999</v>
      </c>
      <c r="E28" s="13">
        <v>1.1000000000000001</v>
      </c>
      <c r="F28" s="13" t="s">
        <v>133</v>
      </c>
      <c r="G28" s="17">
        <v>4914.1489994487001</v>
      </c>
      <c r="H28" s="16"/>
    </row>
    <row r="29" spans="1:8">
      <c r="A29" s="103">
        <v>1</v>
      </c>
      <c r="B29" s="15" t="s">
        <v>124</v>
      </c>
      <c r="C29" s="101"/>
      <c r="D29" s="17">
        <v>5303.7360698164002</v>
      </c>
      <c r="E29" s="13"/>
      <c r="F29" s="13"/>
      <c r="G29" s="13"/>
      <c r="H29" s="102" t="s">
        <v>134</v>
      </c>
    </row>
    <row r="30" spans="1:8">
      <c r="A30" s="101"/>
      <c r="B30" s="15" t="s">
        <v>125</v>
      </c>
      <c r="C30" s="101"/>
      <c r="D30" s="17">
        <v>101.82782957713999</v>
      </c>
      <c r="E30" s="13"/>
      <c r="F30" s="13"/>
      <c r="G30" s="13"/>
      <c r="H30" s="102"/>
    </row>
    <row r="31" spans="1:8">
      <c r="A31" s="101"/>
      <c r="B31" s="15" t="s">
        <v>126</v>
      </c>
      <c r="C31" s="101"/>
      <c r="D31" s="17">
        <v>0</v>
      </c>
      <c r="E31" s="13"/>
      <c r="F31" s="13"/>
      <c r="G31" s="13"/>
      <c r="H31" s="102"/>
    </row>
    <row r="32" spans="1:8">
      <c r="A32" s="101"/>
      <c r="B32" s="15" t="s">
        <v>127</v>
      </c>
      <c r="C32" s="101"/>
      <c r="D32" s="17">
        <v>0</v>
      </c>
      <c r="E32" s="13"/>
      <c r="F32" s="13"/>
      <c r="G32" s="13"/>
      <c r="H32" s="102"/>
    </row>
    <row r="33" spans="1:8" ht="24.6">
      <c r="A33" s="99" t="s">
        <v>109</v>
      </c>
      <c r="B33" s="96"/>
      <c r="C33" s="10"/>
      <c r="D33" s="12">
        <v>0</v>
      </c>
      <c r="E33" s="13"/>
      <c r="F33" s="13"/>
      <c r="G33" s="13"/>
      <c r="H33" s="16"/>
    </row>
    <row r="34" spans="1:8">
      <c r="A34" s="101" t="s">
        <v>135</v>
      </c>
      <c r="B34" s="15" t="s">
        <v>124</v>
      </c>
      <c r="C34" s="10"/>
      <c r="D34" s="12">
        <v>0</v>
      </c>
      <c r="E34" s="13"/>
      <c r="F34" s="13"/>
      <c r="G34" s="13"/>
      <c r="H34" s="16"/>
    </row>
    <row r="35" spans="1:8">
      <c r="A35" s="101"/>
      <c r="B35" s="15" t="s">
        <v>125</v>
      </c>
      <c r="C35" s="10"/>
      <c r="D35" s="12">
        <v>0</v>
      </c>
      <c r="E35" s="13"/>
      <c r="F35" s="13"/>
      <c r="G35" s="13"/>
      <c r="H35" s="16"/>
    </row>
    <row r="36" spans="1:8">
      <c r="A36" s="101"/>
      <c r="B36" s="15" t="s">
        <v>126</v>
      </c>
      <c r="C36" s="10"/>
      <c r="D36" s="12">
        <v>0</v>
      </c>
      <c r="E36" s="13"/>
      <c r="F36" s="13"/>
      <c r="G36" s="13"/>
      <c r="H36" s="16"/>
    </row>
    <row r="37" spans="1:8">
      <c r="A37" s="101"/>
      <c r="B37" s="15" t="s">
        <v>127</v>
      </c>
      <c r="C37" s="10"/>
      <c r="D37" s="12">
        <v>0</v>
      </c>
      <c r="E37" s="13"/>
      <c r="F37" s="13"/>
      <c r="G37" s="13"/>
      <c r="H37" s="16"/>
    </row>
    <row r="38" spans="1:8">
      <c r="A38" s="97" t="s">
        <v>109</v>
      </c>
      <c r="B38" s="98"/>
      <c r="C38" s="101" t="s">
        <v>42</v>
      </c>
      <c r="D38" s="17">
        <v>0</v>
      </c>
      <c r="E38" s="13">
        <v>1.1000000000000001</v>
      </c>
      <c r="F38" s="13" t="s">
        <v>133</v>
      </c>
      <c r="G38" s="17">
        <v>0</v>
      </c>
      <c r="H38" s="16"/>
    </row>
    <row r="39" spans="1:8">
      <c r="A39" s="103">
        <v>1</v>
      </c>
      <c r="B39" s="15" t="s">
        <v>124</v>
      </c>
      <c r="C39" s="101"/>
      <c r="D39" s="17">
        <v>0</v>
      </c>
      <c r="E39" s="13"/>
      <c r="F39" s="13"/>
      <c r="G39" s="13"/>
      <c r="H39" s="102" t="s">
        <v>134</v>
      </c>
    </row>
    <row r="40" spans="1:8">
      <c r="A40" s="101"/>
      <c r="B40" s="15" t="s">
        <v>125</v>
      </c>
      <c r="C40" s="101"/>
      <c r="D40" s="17">
        <v>0</v>
      </c>
      <c r="E40" s="13"/>
      <c r="F40" s="13"/>
      <c r="G40" s="13"/>
      <c r="H40" s="102"/>
    </row>
    <row r="41" spans="1:8">
      <c r="A41" s="101"/>
      <c r="B41" s="15" t="s">
        <v>126</v>
      </c>
      <c r="C41" s="101"/>
      <c r="D41" s="17">
        <v>0</v>
      </c>
      <c r="E41" s="13"/>
      <c r="F41" s="13"/>
      <c r="G41" s="13"/>
      <c r="H41" s="102"/>
    </row>
    <row r="42" spans="1:8">
      <c r="A42" s="101"/>
      <c r="B42" s="15" t="s">
        <v>127</v>
      </c>
      <c r="C42" s="101"/>
      <c r="D42" s="17">
        <v>0</v>
      </c>
      <c r="E42" s="13"/>
      <c r="F42" s="13"/>
      <c r="G42" s="13"/>
      <c r="H42" s="102"/>
    </row>
    <row r="43" spans="1:8" ht="24.6">
      <c r="A43" s="99" t="s">
        <v>65</v>
      </c>
      <c r="B43" s="96"/>
      <c r="C43" s="10"/>
      <c r="D43" s="12">
        <v>93.159057706585003</v>
      </c>
      <c r="E43" s="13"/>
      <c r="F43" s="13"/>
      <c r="G43" s="13"/>
      <c r="H43" s="16"/>
    </row>
    <row r="44" spans="1:8">
      <c r="A44" s="101" t="s">
        <v>136</v>
      </c>
      <c r="B44" s="15" t="s">
        <v>124</v>
      </c>
      <c r="C44" s="10"/>
      <c r="D44" s="12">
        <v>0</v>
      </c>
      <c r="E44" s="13"/>
      <c r="F44" s="13"/>
      <c r="G44" s="13"/>
      <c r="H44" s="16"/>
    </row>
    <row r="45" spans="1:8">
      <c r="A45" s="101"/>
      <c r="B45" s="15" t="s">
        <v>125</v>
      </c>
      <c r="C45" s="10"/>
      <c r="D45" s="12">
        <v>0</v>
      </c>
      <c r="E45" s="13"/>
      <c r="F45" s="13"/>
      <c r="G45" s="13"/>
      <c r="H45" s="16"/>
    </row>
    <row r="46" spans="1:8">
      <c r="A46" s="101"/>
      <c r="B46" s="15" t="s">
        <v>126</v>
      </c>
      <c r="C46" s="10"/>
      <c r="D46" s="12">
        <v>0</v>
      </c>
      <c r="E46" s="13"/>
      <c r="F46" s="13"/>
      <c r="G46" s="13"/>
      <c r="H46" s="16"/>
    </row>
    <row r="47" spans="1:8">
      <c r="A47" s="101"/>
      <c r="B47" s="15" t="s">
        <v>127</v>
      </c>
      <c r="C47" s="10"/>
      <c r="D47" s="12">
        <v>93.159057706585003</v>
      </c>
      <c r="E47" s="13"/>
      <c r="F47" s="13"/>
      <c r="G47" s="13"/>
      <c r="H47" s="16"/>
    </row>
    <row r="48" spans="1:8">
      <c r="A48" s="97" t="s">
        <v>113</v>
      </c>
      <c r="B48" s="98"/>
      <c r="C48" s="101" t="s">
        <v>42</v>
      </c>
      <c r="D48" s="17">
        <v>93.159057706585003</v>
      </c>
      <c r="E48" s="13">
        <v>1.1000000000000001</v>
      </c>
      <c r="F48" s="13" t="s">
        <v>133</v>
      </c>
      <c r="G48" s="17">
        <v>84.690052460532002</v>
      </c>
      <c r="H48" s="16"/>
    </row>
    <row r="49" spans="1:8">
      <c r="A49" s="103">
        <v>1</v>
      </c>
      <c r="B49" s="15" t="s">
        <v>124</v>
      </c>
      <c r="C49" s="101"/>
      <c r="D49" s="17">
        <v>0</v>
      </c>
      <c r="E49" s="13"/>
      <c r="F49" s="13"/>
      <c r="G49" s="13"/>
      <c r="H49" s="102" t="s">
        <v>134</v>
      </c>
    </row>
    <row r="50" spans="1:8">
      <c r="A50" s="101"/>
      <c r="B50" s="15" t="s">
        <v>125</v>
      </c>
      <c r="C50" s="101"/>
      <c r="D50" s="17">
        <v>0</v>
      </c>
      <c r="E50" s="13"/>
      <c r="F50" s="13"/>
      <c r="G50" s="13"/>
      <c r="H50" s="102"/>
    </row>
    <row r="51" spans="1:8">
      <c r="A51" s="101"/>
      <c r="B51" s="15" t="s">
        <v>126</v>
      </c>
      <c r="C51" s="101"/>
      <c r="D51" s="17">
        <v>0</v>
      </c>
      <c r="E51" s="13"/>
      <c r="F51" s="13"/>
      <c r="G51" s="13"/>
      <c r="H51" s="102"/>
    </row>
    <row r="52" spans="1:8">
      <c r="A52" s="101"/>
      <c r="B52" s="15" t="s">
        <v>127</v>
      </c>
      <c r="C52" s="101"/>
      <c r="D52" s="17">
        <v>93.159057706585003</v>
      </c>
      <c r="E52" s="13"/>
      <c r="F52" s="13"/>
      <c r="G52" s="13"/>
      <c r="H52" s="102"/>
    </row>
    <row r="53" spans="1:8" ht="24.6">
      <c r="A53" s="99" t="s">
        <v>78</v>
      </c>
      <c r="B53" s="96"/>
      <c r="C53" s="10"/>
      <c r="D53" s="12">
        <v>697.17841771386998</v>
      </c>
      <c r="E53" s="13"/>
      <c r="F53" s="13"/>
      <c r="G53" s="13"/>
      <c r="H53" s="16"/>
    </row>
    <row r="54" spans="1:8">
      <c r="A54" s="101" t="s">
        <v>137</v>
      </c>
      <c r="B54" s="15" t="s">
        <v>124</v>
      </c>
      <c r="C54" s="10"/>
      <c r="D54" s="12">
        <v>0</v>
      </c>
      <c r="E54" s="13"/>
      <c r="F54" s="13"/>
      <c r="G54" s="13"/>
      <c r="H54" s="16"/>
    </row>
    <row r="55" spans="1:8">
      <c r="A55" s="101"/>
      <c r="B55" s="15" t="s">
        <v>125</v>
      </c>
      <c r="C55" s="10"/>
      <c r="D55" s="12">
        <v>0</v>
      </c>
      <c r="E55" s="13"/>
      <c r="F55" s="13"/>
      <c r="G55" s="13"/>
      <c r="H55" s="16"/>
    </row>
    <row r="56" spans="1:8">
      <c r="A56" s="101"/>
      <c r="B56" s="15" t="s">
        <v>126</v>
      </c>
      <c r="C56" s="10"/>
      <c r="D56" s="12">
        <v>0</v>
      </c>
      <c r="E56" s="13"/>
      <c r="F56" s="13"/>
      <c r="G56" s="13"/>
      <c r="H56" s="16"/>
    </row>
    <row r="57" spans="1:8">
      <c r="A57" s="101"/>
      <c r="B57" s="15" t="s">
        <v>127</v>
      </c>
      <c r="C57" s="10"/>
      <c r="D57" s="12">
        <v>697.17841771386998</v>
      </c>
      <c r="E57" s="13"/>
      <c r="F57" s="13"/>
      <c r="G57" s="13"/>
      <c r="H57" s="16"/>
    </row>
    <row r="58" spans="1:8">
      <c r="A58" s="97" t="s">
        <v>78</v>
      </c>
      <c r="B58" s="98"/>
      <c r="C58" s="101" t="s">
        <v>42</v>
      </c>
      <c r="D58" s="17">
        <v>697.17841771386998</v>
      </c>
      <c r="E58" s="13">
        <v>1.1000000000000001</v>
      </c>
      <c r="F58" s="13" t="s">
        <v>133</v>
      </c>
      <c r="G58" s="17">
        <v>633.79856155805999</v>
      </c>
      <c r="H58" s="16"/>
    </row>
    <row r="59" spans="1:8">
      <c r="A59" s="103">
        <v>1</v>
      </c>
      <c r="B59" s="15" t="s">
        <v>124</v>
      </c>
      <c r="C59" s="101"/>
      <c r="D59" s="17">
        <v>0</v>
      </c>
      <c r="E59" s="13"/>
      <c r="F59" s="13"/>
      <c r="G59" s="13"/>
      <c r="H59" s="102" t="s">
        <v>134</v>
      </c>
    </row>
    <row r="60" spans="1:8">
      <c r="A60" s="101"/>
      <c r="B60" s="15" t="s">
        <v>125</v>
      </c>
      <c r="C60" s="101"/>
      <c r="D60" s="17">
        <v>0</v>
      </c>
      <c r="E60" s="13"/>
      <c r="F60" s="13"/>
      <c r="G60" s="13"/>
      <c r="H60" s="102"/>
    </row>
    <row r="61" spans="1:8">
      <c r="A61" s="101"/>
      <c r="B61" s="15" t="s">
        <v>126</v>
      </c>
      <c r="C61" s="101"/>
      <c r="D61" s="17">
        <v>0</v>
      </c>
      <c r="E61" s="13"/>
      <c r="F61" s="13"/>
      <c r="G61" s="13"/>
      <c r="H61" s="102"/>
    </row>
    <row r="62" spans="1:8">
      <c r="A62" s="101"/>
      <c r="B62" s="15" t="s">
        <v>127</v>
      </c>
      <c r="C62" s="101"/>
      <c r="D62" s="17">
        <v>697.17841771386998</v>
      </c>
      <c r="E62" s="13"/>
      <c r="F62" s="13"/>
      <c r="G62" s="13"/>
      <c r="H62" s="102"/>
    </row>
    <row r="63" spans="1:8">
      <c r="A63" s="18"/>
      <c r="C63" s="18"/>
      <c r="D63" s="7"/>
      <c r="E63" s="7"/>
      <c r="F63" s="7"/>
      <c r="G63" s="7"/>
      <c r="H63" s="19"/>
    </row>
    <row r="65" spans="1:8">
      <c r="A65" s="100" t="s">
        <v>138</v>
      </c>
      <c r="B65" s="100"/>
      <c r="C65" s="100"/>
      <c r="D65" s="100"/>
      <c r="E65" s="100"/>
      <c r="F65" s="100"/>
      <c r="G65" s="100"/>
      <c r="H65" s="100"/>
    </row>
    <row r="66" spans="1:8">
      <c r="A66" s="100" t="s">
        <v>139</v>
      </c>
      <c r="B66" s="100"/>
      <c r="C66" s="100"/>
      <c r="D66" s="100"/>
      <c r="E66" s="100"/>
      <c r="F66" s="100"/>
      <c r="G66" s="100"/>
      <c r="H66" s="100"/>
    </row>
  </sheetData>
  <mergeCells count="38">
    <mergeCell ref="C58:C62"/>
    <mergeCell ref="H9:H12"/>
    <mergeCell ref="H19:H22"/>
    <mergeCell ref="H29:H32"/>
    <mergeCell ref="H39:H42"/>
    <mergeCell ref="H49:H52"/>
    <mergeCell ref="H59:H62"/>
    <mergeCell ref="C8:C12"/>
    <mergeCell ref="C18:C22"/>
    <mergeCell ref="C28:C32"/>
    <mergeCell ref="C38:C42"/>
    <mergeCell ref="C48:C52"/>
    <mergeCell ref="A53:B53"/>
    <mergeCell ref="A58:B58"/>
    <mergeCell ref="A65:H65"/>
    <mergeCell ref="A66:H6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518-12-01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2025-11-14T11:15:25Z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7C617D33188D4F458B1E4D25C54EEC8F_12</vt:lpwstr>
  </property>
  <property fmtid="{D5CDD505-2E9C-101B-9397-08002B2CF9AE}" pid="3" name="KSOProductBuildVer">
    <vt:lpwstr>1049-12.2.0.20795</vt:lpwstr>
  </property>
</Properties>
</file>